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40" windowHeight="6555" activeTab="1"/>
  </bookViews>
  <sheets>
    <sheet name="Book FY 05 Adj" sheetId="1" r:id="rId1"/>
    <sheet name="Book FY 05 Footnotes" sheetId="2" r:id="rId2"/>
  </sheets>
  <externalReferences>
    <externalReference r:id="rId5"/>
  </externalReferences>
  <definedNames>
    <definedName name="_xlnm.Print_Area" localSheetId="1">'Book FY 05 Footnotes'!$A$1:$O$37</definedName>
    <definedName name="_xlnm.Print_Titles" localSheetId="0">'Book FY 05 Adj'!$1:$10</definedName>
    <definedName name="_xlnm.Print_Titles" localSheetId="1">'Book FY 05 Footnotes'!$1:$8</definedName>
  </definedNames>
  <calcPr fullCalcOnLoad="1"/>
</workbook>
</file>

<file path=xl/sharedStrings.xml><?xml version="1.0" encoding="utf-8"?>
<sst xmlns="http://schemas.openxmlformats.org/spreadsheetml/2006/main" count="64" uniqueCount="52">
  <si>
    <t>Adjustments to FY 2004 Funding</t>
  </si>
  <si>
    <t>(in thousands of dollars)</t>
  </si>
  <si>
    <t>FY 2004</t>
  </si>
  <si>
    <t>Congressional</t>
  </si>
  <si>
    <t>Permanent</t>
  </si>
  <si>
    <t>Appropriation</t>
  </si>
  <si>
    <t>Reprogramming</t>
  </si>
  <si>
    <t>Appropriation Adj.</t>
  </si>
  <si>
    <t>Unit</t>
  </si>
  <si>
    <t>FTEs</t>
  </si>
  <si>
    <t>$000</t>
  </si>
  <si>
    <t>National Museum of African American History and Culture</t>
  </si>
  <si>
    <t>\1</t>
  </si>
  <si>
    <t>\2</t>
  </si>
  <si>
    <t>\3</t>
  </si>
  <si>
    <t>\4</t>
  </si>
  <si>
    <t>\5,6</t>
  </si>
  <si>
    <t>\6,7,8,9</t>
  </si>
  <si>
    <t>\5</t>
  </si>
  <si>
    <t>\10</t>
  </si>
  <si>
    <t>Major Scientific Instrumentation</t>
  </si>
  <si>
    <t>\2,3,4,10,11,12,</t>
  </si>
  <si>
    <t>13,14</t>
  </si>
  <si>
    <t>\1,9,11,12,13,</t>
  </si>
  <si>
    <t>OFFSETTING REDUCTION</t>
  </si>
  <si>
    <t>Footnotes for FY 2004 Appropriation:</t>
  </si>
  <si>
    <t xml:space="preserve"> </t>
  </si>
  <si>
    <t xml:space="preserve">Transfer of $164,000 from Facilities Operations, Security and Support to the National Museum of American History for salaries and benefits for </t>
  </si>
  <si>
    <t>transferred staff.</t>
  </si>
  <si>
    <t>Transfer of $60,000 from the Hirshhorn Museum and Sculpture Garden to Administration for personnel costs.</t>
  </si>
  <si>
    <t>Transfer of $293,000 from the National Museum of African Art to Administration for personnel costs.</t>
  </si>
  <si>
    <t>Transfer of $88,000 from Administration to the National Portrait Gallery for expenses for Director.</t>
  </si>
  <si>
    <t xml:space="preserve">Transfer of 1 FTE and $164,000 from the National Museum of Natural History to Smithsonian Environmental Research Center for salaries and </t>
  </si>
  <si>
    <t>benefits for transferred staff.</t>
  </si>
  <si>
    <t>\6</t>
  </si>
  <si>
    <t>Transfer of $32,000 from the National Zoological Park to the National Museum of Natural History to support the Genetics Laboratory.</t>
  </si>
  <si>
    <t>\7</t>
  </si>
  <si>
    <t>Transfer of $310,000 from Facilities Maintenance to the National Zoological Park for graphics support.</t>
  </si>
  <si>
    <t>\8</t>
  </si>
  <si>
    <t>Transfer of $200,000 from Facilities Maintenance to the National Zoological Park for grounds improvement.</t>
  </si>
  <si>
    <t>\9</t>
  </si>
  <si>
    <t>Transfer of 49 FTEs and $2,384000 from National Zoological Park to Facilities Operations, Security and Support for realignment of NZP Police</t>
  </si>
  <si>
    <t>Transfer of $84,000 from Administration to Communications to cover increased personnel costs.</t>
  </si>
  <si>
    <t>\11</t>
  </si>
  <si>
    <t>Transfer of 1 FTE and $115,000 from Facilities Operations, Security and Support to Administration for return of funds for retired employee.</t>
  </si>
  <si>
    <t>\12</t>
  </si>
  <si>
    <t>Transfer of 1 FTE and $106,000 from Facilities Operations, Security and Support to Administration to centralize information technology staff.</t>
  </si>
  <si>
    <t>\13</t>
  </si>
  <si>
    <t>Transfer of $20,000 from Facilities Operations, Security and Support to Administration to support special events scheduling.</t>
  </si>
  <si>
    <t>\14</t>
  </si>
  <si>
    <t>Transfer of 2 FTE and $225,000 from Facilities Operations, Security and Support to Administration for contract support for Capital Program.</t>
  </si>
  <si>
    <t xml:space="preserve"> pending submittal and approval of reprogramming request.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</si>
</sst>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hh:mm:ss\ AM/PM_)"/>
    <numFmt numFmtId="166" formatCode="00000"/>
    <numFmt numFmtId="167" formatCode="#,##0.0_);\(#,##0.0\)"/>
    <numFmt numFmtId="168" formatCode="0_);\(0\)"/>
    <numFmt numFmtId="169" formatCode="\-"/>
    <numFmt numFmtId="170" formatCode="0.E+00"/>
    <numFmt numFmtId="171" formatCode="000"/>
    <numFmt numFmtId="172" formatCode="_(* #,##0.0_);_(* \(#,##0.0\);_(* &quot;-&quot;?_);_(@_)"/>
    <numFmt numFmtId="173" formatCode="_(* #,##0.0000_);_(* \(#,##0.0000\);_(* &quot;-&quot;????_);_(@_)"/>
    <numFmt numFmtId="174" formatCode="[$-409]dddd\,\ mmmm\ dd\,\ yyyy"/>
    <numFmt numFmtId="175" formatCode="[$-409]h:mm:ss\ AM/PM"/>
    <numFmt numFmtId="176" formatCode="0.000%"/>
  </numFmts>
  <fonts count="13">
    <font>
      <sz val="12"/>
      <name val="Arial"/>
      <family val="0"/>
    </font>
    <font>
      <sz val="10"/>
      <name val="Arial"/>
      <family val="0"/>
    </font>
    <font>
      <u val="single"/>
      <sz val="7.2"/>
      <color indexed="36"/>
      <name val="Arial"/>
      <family val="0"/>
    </font>
    <font>
      <u val="single"/>
      <sz val="7.2"/>
      <color indexed="12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37" fontId="0" fillId="0" borderId="0" xfId="0" applyNumberFormat="1" applyBorder="1" applyAlignment="1">
      <alignment/>
    </xf>
    <xf numFmtId="37" fontId="6" fillId="0" borderId="0" xfId="0" applyNumberFormat="1" applyFont="1" applyBorder="1" applyAlignment="1">
      <alignment/>
    </xf>
    <xf numFmtId="37" fontId="0" fillId="0" borderId="1" xfId="0" applyNumberFormat="1" applyBorder="1" applyAlignment="1">
      <alignment/>
    </xf>
    <xf numFmtId="37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37" fontId="6" fillId="0" borderId="1" xfId="0" applyNumberFormat="1" applyFont="1" applyBorder="1" applyAlignment="1">
      <alignment horizontal="right"/>
    </xf>
    <xf numFmtId="37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37" fontId="6" fillId="0" borderId="0" xfId="0" applyNumberFormat="1" applyFont="1" applyBorder="1" applyAlignment="1">
      <alignment horizontal="right"/>
    </xf>
    <xf numFmtId="37" fontId="7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37" fontId="7" fillId="0" borderId="0" xfId="0" applyNumberFormat="1" applyFont="1" applyAlignment="1">
      <alignment horizontal="left"/>
    </xf>
    <xf numFmtId="37" fontId="0" fillId="0" borderId="2" xfId="0" applyNumberFormat="1" applyFont="1" applyBorder="1" applyAlignment="1">
      <alignment/>
    </xf>
    <xf numFmtId="37" fontId="1" fillId="0" borderId="0" xfId="0" applyNumberFormat="1" applyFont="1" applyAlignment="1">
      <alignment/>
    </xf>
    <xf numFmtId="37" fontId="0" fillId="0" borderId="0" xfId="0" applyNumberFormat="1" applyFont="1" applyBorder="1" applyAlignment="1">
      <alignment/>
    </xf>
    <xf numFmtId="37" fontId="7" fillId="0" borderId="0" xfId="0" applyNumberFormat="1" applyFont="1" applyBorder="1" applyAlignment="1">
      <alignment/>
    </xf>
    <xf numFmtId="37" fontId="6" fillId="0" borderId="0" xfId="0" applyNumberFormat="1" applyFont="1" applyAlignment="1">
      <alignment horizontal="left"/>
    </xf>
    <xf numFmtId="37" fontId="7" fillId="0" borderId="3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49" fontId="10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37" fontId="11" fillId="0" borderId="0" xfId="0" applyNumberFormat="1" applyFont="1" applyAlignment="1">
      <alignment/>
    </xf>
    <xf numFmtId="49" fontId="7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49" fontId="12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37" fontId="4" fillId="0" borderId="0" xfId="0" applyNumberFormat="1" applyFont="1" applyAlignment="1">
      <alignment horizontal="center"/>
    </xf>
    <xf numFmtId="37" fontId="5" fillId="0" borderId="0" xfId="0" applyNumberFormat="1" applyFont="1" applyAlignment="1">
      <alignment horizontal="center"/>
    </xf>
    <xf numFmtId="37" fontId="0" fillId="0" borderId="4" xfId="0" applyNumberFormat="1" applyFont="1" applyBorder="1" applyAlignment="1">
      <alignment horizontal="center"/>
    </xf>
    <xf numFmtId="37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5-Congressional%20Book\FY05%20Federal%20A1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ok Summary"/>
      <sheetName val="Detail"/>
      <sheetName val="Book FY 05 Adj"/>
      <sheetName val="Book FY 05 Footnotes"/>
    </sheetNames>
    <sheetDataSet>
      <sheetData sheetId="1">
        <row r="56">
          <cell r="D56" t="str">
            <v>MUSEUMS AND RESEARCH CENTERS</v>
          </cell>
        </row>
        <row r="57">
          <cell r="D57" t="str">
            <v>American Museums</v>
          </cell>
        </row>
        <row r="58">
          <cell r="D58" t="str">
            <v>Anacostia Museum/Ctr for African American History &amp; Culture</v>
          </cell>
          <cell r="P58">
            <v>22</v>
          </cell>
          <cell r="Q58">
            <v>1884</v>
          </cell>
          <cell r="S58">
            <v>0</v>
          </cell>
          <cell r="T58">
            <v>0</v>
          </cell>
        </row>
        <row r="59">
          <cell r="D59" t="str">
            <v>Center for Folklife and Cultural Heritage</v>
          </cell>
          <cell r="P59">
            <v>18</v>
          </cell>
          <cell r="Q59">
            <v>1930</v>
          </cell>
          <cell r="S59">
            <v>0</v>
          </cell>
          <cell r="T59">
            <v>0</v>
          </cell>
        </row>
        <row r="60">
          <cell r="P60">
            <v>0</v>
          </cell>
          <cell r="Q60">
            <v>0</v>
          </cell>
          <cell r="S60">
            <v>0</v>
          </cell>
          <cell r="T60">
            <v>0</v>
          </cell>
        </row>
        <row r="61">
          <cell r="D61" t="str">
            <v>National Museum of American History, Behring Center</v>
          </cell>
          <cell r="P61">
            <v>241</v>
          </cell>
          <cell r="Q61">
            <v>20182</v>
          </cell>
          <cell r="S61">
            <v>0</v>
          </cell>
          <cell r="T61">
            <v>164</v>
          </cell>
        </row>
        <row r="65">
          <cell r="D65" t="str">
            <v>National Museum of the American Indian  </v>
          </cell>
          <cell r="P65">
            <v>360</v>
          </cell>
          <cell r="Q65">
            <v>38133</v>
          </cell>
          <cell r="S65">
            <v>0</v>
          </cell>
          <cell r="T65">
            <v>0</v>
          </cell>
        </row>
        <row r="72">
          <cell r="D72" t="str">
            <v>Art Museums</v>
          </cell>
        </row>
        <row r="73">
          <cell r="D73" t="str">
            <v>Archives of American Art</v>
          </cell>
          <cell r="P73">
            <v>22</v>
          </cell>
          <cell r="Q73">
            <v>1826</v>
          </cell>
          <cell r="S73">
            <v>0</v>
          </cell>
          <cell r="T73">
            <v>0</v>
          </cell>
        </row>
        <row r="74">
          <cell r="D74" t="str">
            <v>Arthur M. Sackler Gallery/Freer Gallery of Art  </v>
          </cell>
          <cell r="P74">
            <v>60</v>
          </cell>
          <cell r="Q74">
            <v>5719</v>
          </cell>
          <cell r="S74">
            <v>0</v>
          </cell>
          <cell r="T74">
            <v>0</v>
          </cell>
        </row>
        <row r="77">
          <cell r="D77" t="str">
            <v>Cooper-Hewitt, National Design Museum</v>
          </cell>
          <cell r="P77">
            <v>40</v>
          </cell>
          <cell r="Q77">
            <v>3088</v>
          </cell>
          <cell r="S77">
            <v>0</v>
          </cell>
          <cell r="T77">
            <v>0</v>
          </cell>
        </row>
        <row r="78">
          <cell r="D78" t="str">
            <v>Hirshhorn Museum &amp; Sculpture Garden  </v>
          </cell>
          <cell r="P78">
            <v>49</v>
          </cell>
          <cell r="Q78">
            <v>4099</v>
          </cell>
          <cell r="S78">
            <v>0</v>
          </cell>
          <cell r="T78">
            <v>-60</v>
          </cell>
        </row>
        <row r="81">
          <cell r="D81" t="str">
            <v>National Museum of African Art  </v>
          </cell>
          <cell r="P81">
            <v>48</v>
          </cell>
          <cell r="Q81">
            <v>4510</v>
          </cell>
          <cell r="S81">
            <v>0</v>
          </cell>
          <cell r="T81">
            <v>-293</v>
          </cell>
        </row>
        <row r="84">
          <cell r="D84" t="str">
            <v>National Portrait Gallery  </v>
          </cell>
          <cell r="P84">
            <v>64</v>
          </cell>
          <cell r="Q84">
            <v>4925</v>
          </cell>
          <cell r="S84">
            <v>0</v>
          </cell>
          <cell r="T84">
            <v>88</v>
          </cell>
        </row>
        <row r="88">
          <cell r="D88" t="str">
            <v>Smithsonian American Art Museum</v>
          </cell>
          <cell r="P88">
            <v>97</v>
          </cell>
          <cell r="Q88">
            <v>7644</v>
          </cell>
          <cell r="S88">
            <v>0</v>
          </cell>
          <cell r="T88">
            <v>0</v>
          </cell>
        </row>
        <row r="94">
          <cell r="D94" t="str">
            <v>Science Museums and Research Centers</v>
          </cell>
        </row>
        <row r="95">
          <cell r="D95" t="str">
            <v>National Air and Space Museum</v>
          </cell>
          <cell r="P95">
            <v>174</v>
          </cell>
          <cell r="Q95">
            <v>21233</v>
          </cell>
          <cell r="S95">
            <v>0</v>
          </cell>
          <cell r="T95">
            <v>0</v>
          </cell>
        </row>
        <row r="96">
          <cell r="D96" t="str">
            <v>National Museum of Natural History  </v>
          </cell>
          <cell r="P96">
            <v>436</v>
          </cell>
          <cell r="Q96">
            <v>42786</v>
          </cell>
          <cell r="S96">
            <v>-1</v>
          </cell>
          <cell r="T96">
            <v>-132</v>
          </cell>
        </row>
        <row r="102">
          <cell r="D102" t="str">
            <v>National Zoological Park  </v>
          </cell>
          <cell r="P102">
            <v>245</v>
          </cell>
          <cell r="Q102">
            <v>18492</v>
          </cell>
          <cell r="S102">
            <v>-49</v>
          </cell>
          <cell r="T102">
            <v>-1891</v>
          </cell>
        </row>
        <row r="109">
          <cell r="D109" t="str">
            <v>Smithsonian Astrophysical Observatory</v>
          </cell>
          <cell r="P109">
            <v>124</v>
          </cell>
          <cell r="Q109">
            <v>21532</v>
          </cell>
          <cell r="S109">
            <v>0</v>
          </cell>
          <cell r="T109">
            <v>0</v>
          </cell>
        </row>
        <row r="110">
          <cell r="D110" t="str">
            <v>Smithsonian Center for Materials Research and Education</v>
          </cell>
          <cell r="P110">
            <v>29</v>
          </cell>
          <cell r="Q110">
            <v>3498</v>
          </cell>
          <cell r="S110">
            <v>0</v>
          </cell>
          <cell r="T110">
            <v>0</v>
          </cell>
        </row>
        <row r="111">
          <cell r="D111" t="str">
            <v>Smithsonian Environmental Research Center  </v>
          </cell>
          <cell r="P111">
            <v>34</v>
          </cell>
          <cell r="Q111">
            <v>2875</v>
          </cell>
          <cell r="S111">
            <v>1</v>
          </cell>
          <cell r="T111">
            <v>164</v>
          </cell>
        </row>
        <row r="114">
          <cell r="D114" t="str">
            <v>Smithsonian Tropical Research Institute</v>
          </cell>
          <cell r="P114">
            <v>242</v>
          </cell>
          <cell r="Q114">
            <v>11141</v>
          </cell>
          <cell r="S114">
            <v>0</v>
          </cell>
          <cell r="T114">
            <v>0</v>
          </cell>
        </row>
        <row r="121">
          <cell r="D121" t="str">
            <v>Total Museums and Research Centers</v>
          </cell>
        </row>
        <row r="123">
          <cell r="D123" t="str">
            <v>PROGRAM SUPPORT AND OUTREACH</v>
          </cell>
        </row>
        <row r="124">
          <cell r="D124" t="str">
            <v>Outreach</v>
          </cell>
          <cell r="P124">
            <v>89</v>
          </cell>
          <cell r="Q124">
            <v>9278</v>
          </cell>
          <cell r="S124">
            <v>0</v>
          </cell>
          <cell r="T124">
            <v>0</v>
          </cell>
        </row>
        <row r="134">
          <cell r="D134" t="str">
            <v>Communications</v>
          </cell>
          <cell r="P134">
            <v>15</v>
          </cell>
          <cell r="Q134">
            <v>1370</v>
          </cell>
          <cell r="S134">
            <v>0</v>
          </cell>
          <cell r="T134">
            <v>84</v>
          </cell>
        </row>
        <row r="137">
          <cell r="D137" t="str">
            <v>Institution-wide Programs</v>
          </cell>
          <cell r="P137">
            <v>0</v>
          </cell>
          <cell r="Q137">
            <v>6118</v>
          </cell>
          <cell r="S137">
            <v>0</v>
          </cell>
          <cell r="T137">
            <v>0</v>
          </cell>
        </row>
        <row r="144">
          <cell r="D144" t="str">
            <v>Office of Exhibits Central</v>
          </cell>
          <cell r="P144">
            <v>35</v>
          </cell>
          <cell r="Q144">
            <v>2626</v>
          </cell>
          <cell r="S144">
            <v>0</v>
          </cell>
          <cell r="T144">
            <v>0</v>
          </cell>
        </row>
        <row r="145">
          <cell r="P145">
            <v>0</v>
          </cell>
          <cell r="Q145">
            <v>4939</v>
          </cell>
          <cell r="S145">
            <v>0</v>
          </cell>
          <cell r="T145">
            <v>0</v>
          </cell>
        </row>
        <row r="146">
          <cell r="D146" t="str">
            <v>Museum Support Center</v>
          </cell>
          <cell r="P146">
            <v>28</v>
          </cell>
          <cell r="Q146">
            <v>1657</v>
          </cell>
          <cell r="S146">
            <v>0</v>
          </cell>
          <cell r="T146">
            <v>0</v>
          </cell>
        </row>
        <row r="150">
          <cell r="D150" t="str">
            <v>Smithsonian Institution Archives</v>
          </cell>
          <cell r="P150">
            <v>23</v>
          </cell>
          <cell r="Q150">
            <v>1643</v>
          </cell>
          <cell r="S150">
            <v>0</v>
          </cell>
          <cell r="T150">
            <v>0</v>
          </cell>
        </row>
        <row r="151">
          <cell r="D151" t="str">
            <v>Smithsonian Institution Libraries</v>
          </cell>
          <cell r="P151">
            <v>111</v>
          </cell>
          <cell r="Q151">
            <v>8704</v>
          </cell>
          <cell r="S151">
            <v>0</v>
          </cell>
          <cell r="T151">
            <v>0</v>
          </cell>
        </row>
        <row r="153">
          <cell r="D153" t="str">
            <v>Total Program Support and Outreach</v>
          </cell>
        </row>
        <row r="199">
          <cell r="D199" t="str">
            <v>TOTAL ADMINISTRATION</v>
          </cell>
          <cell r="P199">
            <v>340</v>
          </cell>
          <cell r="Q199">
            <v>63890</v>
          </cell>
          <cell r="S199">
            <v>4</v>
          </cell>
          <cell r="T199">
            <v>647</v>
          </cell>
        </row>
        <row r="201">
          <cell r="D201" t="str">
            <v>FACILITIES SERVICES</v>
          </cell>
        </row>
        <row r="202">
          <cell r="D202" t="str">
            <v>Facilities Maintenance</v>
          </cell>
          <cell r="P202">
            <v>359</v>
          </cell>
          <cell r="Q202">
            <v>40115</v>
          </cell>
          <cell r="S202">
            <v>0</v>
          </cell>
          <cell r="T202">
            <v>-510</v>
          </cell>
        </row>
        <row r="203">
          <cell r="D203" t="str">
            <v>Facilities Operations, Security and Support</v>
          </cell>
          <cell r="P203">
            <v>1708</v>
          </cell>
          <cell r="Q203">
            <v>140074</v>
          </cell>
          <cell r="S203">
            <v>45</v>
          </cell>
          <cell r="T203">
            <v>1739</v>
          </cell>
        </row>
        <row r="211">
          <cell r="D211" t="str">
            <v>Total Facilities Services</v>
          </cell>
        </row>
        <row r="216">
          <cell r="S216">
            <v>0</v>
          </cell>
          <cell r="T216">
            <v>0</v>
          </cell>
        </row>
        <row r="217">
          <cell r="P217">
            <v>0</v>
          </cell>
          <cell r="Q217">
            <v>-7259</v>
          </cell>
          <cell r="S217">
            <v>0</v>
          </cell>
          <cell r="T217">
            <v>0</v>
          </cell>
        </row>
        <row r="219">
          <cell r="D219" t="str">
            <v>GRAND TOTAL, SMITHSONIAN INSTITUTION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zoomScale="75" zoomScaleNormal="75" workbookViewId="0" topLeftCell="A1">
      <pane xSplit="4" ySplit="10" topLeftCell="E47" activePane="bottomRight" state="frozen"/>
      <selection pane="topLeft" activeCell="F27" sqref="F27"/>
      <selection pane="topRight" activeCell="F27" sqref="F27"/>
      <selection pane="bottomLeft" activeCell="F27" sqref="F27"/>
      <selection pane="bottomRight" activeCell="J22" sqref="J22"/>
    </sheetView>
  </sheetViews>
  <sheetFormatPr defaultColWidth="8.88671875" defaultRowHeight="15"/>
  <cols>
    <col min="1" max="1" width="8.10546875" style="1" customWidth="1"/>
    <col min="2" max="2" width="6.4453125" style="1" customWidth="1"/>
    <col min="3" max="3" width="34.77734375" style="1" customWidth="1"/>
    <col min="4" max="4" width="1.66796875" style="1" customWidth="1"/>
    <col min="5" max="5" width="6.21484375" style="1" bestFit="1" customWidth="1"/>
    <col min="6" max="6" width="8.21484375" style="1" bestFit="1" customWidth="1"/>
    <col min="7" max="7" width="3.3359375" style="3" customWidth="1"/>
    <col min="8" max="8" width="6.5546875" style="1" customWidth="1"/>
    <col min="9" max="9" width="7.21484375" style="1" customWidth="1"/>
    <col min="10" max="10" width="12.77734375" style="3" customWidth="1"/>
    <col min="11" max="11" width="6.21484375" style="1" bestFit="1" customWidth="1"/>
    <col min="12" max="12" width="8.21484375" style="1" customWidth="1"/>
    <col min="13" max="16384" width="8.77734375" style="1" customWidth="1"/>
  </cols>
  <sheetData>
    <row r="1" spans="1:12" ht="23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s="2" customFormat="1" ht="20.2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7:10" s="2" customFormat="1" ht="15">
      <c r="G3" s="3"/>
      <c r="J3" s="3"/>
    </row>
    <row r="6" spans="5:12" ht="15">
      <c r="E6" s="38" t="s">
        <v>2</v>
      </c>
      <c r="F6" s="38"/>
      <c r="K6" s="38" t="s">
        <v>2</v>
      </c>
      <c r="L6" s="38"/>
    </row>
    <row r="7" spans="5:12" ht="15">
      <c r="E7" s="38" t="s">
        <v>3</v>
      </c>
      <c r="F7" s="38"/>
      <c r="H7" s="38" t="s">
        <v>4</v>
      </c>
      <c r="I7" s="38"/>
      <c r="K7" s="38" t="s">
        <v>3</v>
      </c>
      <c r="L7" s="38"/>
    </row>
    <row r="8" spans="1:12" ht="15">
      <c r="A8" s="4"/>
      <c r="B8" s="4"/>
      <c r="C8" s="4"/>
      <c r="D8" s="4"/>
      <c r="E8" s="37" t="s">
        <v>5</v>
      </c>
      <c r="F8" s="37"/>
      <c r="G8" s="5"/>
      <c r="H8" s="37" t="s">
        <v>6</v>
      </c>
      <c r="I8" s="37"/>
      <c r="J8" s="5"/>
      <c r="K8" s="37" t="s">
        <v>7</v>
      </c>
      <c r="L8" s="37"/>
    </row>
    <row r="9" spans="1:12" ht="15.75" thickBot="1">
      <c r="A9" s="6" t="s">
        <v>8</v>
      </c>
      <c r="B9" s="6"/>
      <c r="C9" s="6"/>
      <c r="D9" s="6"/>
      <c r="E9" s="7" t="s">
        <v>9</v>
      </c>
      <c r="F9" s="8" t="s">
        <v>10</v>
      </c>
      <c r="G9" s="9"/>
      <c r="H9" s="7" t="s">
        <v>9</v>
      </c>
      <c r="I9" s="8" t="s">
        <v>10</v>
      </c>
      <c r="J9" s="9"/>
      <c r="K9" s="7" t="s">
        <v>9</v>
      </c>
      <c r="L9" s="8" t="s">
        <v>10</v>
      </c>
    </row>
    <row r="10" spans="1:12" ht="7.5" customHeight="1">
      <c r="A10" s="4"/>
      <c r="B10" s="4"/>
      <c r="C10" s="4"/>
      <c r="D10" s="4"/>
      <c r="E10" s="10"/>
      <c r="F10" s="11"/>
      <c r="G10" s="12"/>
      <c r="H10" s="10"/>
      <c r="I10" s="11"/>
      <c r="J10" s="12"/>
      <c r="K10" s="10"/>
      <c r="L10" s="11"/>
    </row>
    <row r="11" ht="15.75" customHeight="1">
      <c r="A11" s="13" t="str">
        <f>+'[1]Detail'!D56</f>
        <v>MUSEUMS AND RESEARCH CENTERS</v>
      </c>
    </row>
    <row r="12" ht="15">
      <c r="A12" s="14" t="str">
        <f>+'[1]Detail'!D57</f>
        <v>American Museums</v>
      </c>
    </row>
    <row r="13" spans="1:12" ht="15">
      <c r="A13" s="1" t="str">
        <f>+'[1]Detail'!D58</f>
        <v>Anacostia Museum/Ctr for African American History &amp; Culture</v>
      </c>
      <c r="E13" s="2">
        <f>+'[1]Detail'!P58</f>
        <v>22</v>
      </c>
      <c r="F13" s="2">
        <f>+'[1]Detail'!Q58</f>
        <v>1884</v>
      </c>
      <c r="H13" s="2">
        <f>+'[1]Detail'!S58</f>
        <v>0</v>
      </c>
      <c r="I13" s="2">
        <f>+'[1]Detail'!T58</f>
        <v>0</v>
      </c>
      <c r="K13" s="2">
        <f aca="true" t="shared" si="0" ref="K13:L17">+E13+H13</f>
        <v>22</v>
      </c>
      <c r="L13" s="2">
        <f t="shared" si="0"/>
        <v>1884</v>
      </c>
    </row>
    <row r="14" spans="1:12" ht="15">
      <c r="A14" s="1" t="str">
        <f>+'[1]Detail'!D59</f>
        <v>Center for Folklife and Cultural Heritage</v>
      </c>
      <c r="E14" s="2">
        <f>+'[1]Detail'!P59</f>
        <v>18</v>
      </c>
      <c r="F14" s="2">
        <f>+'[1]Detail'!Q59</f>
        <v>1930</v>
      </c>
      <c r="H14" s="2">
        <f>+'[1]Detail'!S59</f>
        <v>0</v>
      </c>
      <c r="I14" s="2">
        <f>+'[1]Detail'!T59</f>
        <v>0</v>
      </c>
      <c r="K14" s="2">
        <f t="shared" si="0"/>
        <v>18</v>
      </c>
      <c r="L14" s="2">
        <f t="shared" si="0"/>
        <v>1930</v>
      </c>
    </row>
    <row r="15" spans="1:12" ht="15">
      <c r="A15" s="1" t="s">
        <v>11</v>
      </c>
      <c r="E15" s="2">
        <f>+'[1]Detail'!P60</f>
        <v>0</v>
      </c>
      <c r="F15" s="2">
        <f>+'[1]Detail'!Q60</f>
        <v>0</v>
      </c>
      <c r="H15" s="2">
        <f>+'[1]Detail'!S60</f>
        <v>0</v>
      </c>
      <c r="I15" s="2">
        <f>+'[1]Detail'!T60</f>
        <v>0</v>
      </c>
      <c r="K15" s="2">
        <f t="shared" si="0"/>
        <v>0</v>
      </c>
      <c r="L15" s="2">
        <f t="shared" si="0"/>
        <v>0</v>
      </c>
    </row>
    <row r="16" spans="1:12" ht="15">
      <c r="A16" s="1" t="str">
        <f>+'[1]Detail'!D61</f>
        <v>National Museum of American History, Behring Center</v>
      </c>
      <c r="E16" s="2">
        <f>+'[1]Detail'!P61</f>
        <v>241</v>
      </c>
      <c r="F16" s="2">
        <f>+'[1]Detail'!Q61</f>
        <v>20182</v>
      </c>
      <c r="H16" s="2">
        <f>+'[1]Detail'!S61</f>
        <v>0</v>
      </c>
      <c r="I16" s="2">
        <f>+'[1]Detail'!T61</f>
        <v>164</v>
      </c>
      <c r="J16" s="3" t="s">
        <v>12</v>
      </c>
      <c r="K16" s="2">
        <f t="shared" si="0"/>
        <v>241</v>
      </c>
      <c r="L16" s="2">
        <f t="shared" si="0"/>
        <v>20346</v>
      </c>
    </row>
    <row r="17" spans="1:12" ht="15">
      <c r="A17" s="1" t="str">
        <f>+'[1]Detail'!D65</f>
        <v>National Museum of the American Indian  </v>
      </c>
      <c r="E17" s="2">
        <f>+'[1]Detail'!P65</f>
        <v>360</v>
      </c>
      <c r="F17" s="2">
        <f>+'[1]Detail'!Q65</f>
        <v>38133</v>
      </c>
      <c r="H17" s="2">
        <f>+'[1]Detail'!S65</f>
        <v>0</v>
      </c>
      <c r="I17" s="2">
        <f>+'[1]Detail'!T65</f>
        <v>0</v>
      </c>
      <c r="K17" s="2">
        <f t="shared" si="0"/>
        <v>360</v>
      </c>
      <c r="L17" s="2">
        <f t="shared" si="0"/>
        <v>38133</v>
      </c>
    </row>
    <row r="18" spans="1:12" ht="15">
      <c r="A18" s="14" t="str">
        <f>+'[1]Detail'!D72</f>
        <v>Art Museums</v>
      </c>
      <c r="E18" s="2"/>
      <c r="F18" s="2"/>
      <c r="H18" s="2"/>
      <c r="I18" s="2"/>
      <c r="K18" s="2"/>
      <c r="L18" s="2"/>
    </row>
    <row r="19" spans="1:12" ht="15">
      <c r="A19" s="1" t="str">
        <f>+'[1]Detail'!D73</f>
        <v>Archives of American Art</v>
      </c>
      <c r="E19" s="2">
        <f>+'[1]Detail'!P73</f>
        <v>22</v>
      </c>
      <c r="F19" s="2">
        <f>+'[1]Detail'!Q73</f>
        <v>1826</v>
      </c>
      <c r="H19" s="2">
        <f>+'[1]Detail'!S73</f>
        <v>0</v>
      </c>
      <c r="I19" s="2">
        <f>+'[1]Detail'!T73</f>
        <v>0</v>
      </c>
      <c r="K19" s="2">
        <f aca="true" t="shared" si="1" ref="K19:L25">+E19+H19</f>
        <v>22</v>
      </c>
      <c r="L19" s="2">
        <f t="shared" si="1"/>
        <v>1826</v>
      </c>
    </row>
    <row r="20" spans="1:12" ht="15">
      <c r="A20" s="1" t="str">
        <f>+'[1]Detail'!D74</f>
        <v>Arthur M. Sackler Gallery/Freer Gallery of Art  </v>
      </c>
      <c r="E20" s="2">
        <f>+'[1]Detail'!P74</f>
        <v>60</v>
      </c>
      <c r="F20" s="2">
        <f>+'[1]Detail'!Q74</f>
        <v>5719</v>
      </c>
      <c r="H20" s="2">
        <f>+'[1]Detail'!S74</f>
        <v>0</v>
      </c>
      <c r="I20" s="2">
        <f>+'[1]Detail'!T74</f>
        <v>0</v>
      </c>
      <c r="K20" s="2">
        <f t="shared" si="1"/>
        <v>60</v>
      </c>
      <c r="L20" s="2">
        <f t="shared" si="1"/>
        <v>5719</v>
      </c>
    </row>
    <row r="21" spans="1:12" ht="15">
      <c r="A21" s="1" t="str">
        <f>+'[1]Detail'!D77</f>
        <v>Cooper-Hewitt, National Design Museum</v>
      </c>
      <c r="E21" s="2">
        <f>+'[1]Detail'!P77</f>
        <v>40</v>
      </c>
      <c r="F21" s="2">
        <f>+'[1]Detail'!Q77</f>
        <v>3088</v>
      </c>
      <c r="H21" s="2">
        <f>+'[1]Detail'!S77</f>
        <v>0</v>
      </c>
      <c r="I21" s="2">
        <f>+'[1]Detail'!T77</f>
        <v>0</v>
      </c>
      <c r="K21" s="2">
        <f t="shared" si="1"/>
        <v>40</v>
      </c>
      <c r="L21" s="2">
        <f t="shared" si="1"/>
        <v>3088</v>
      </c>
    </row>
    <row r="22" spans="1:12" ht="15">
      <c r="A22" s="1" t="str">
        <f>+'[1]Detail'!D78</f>
        <v>Hirshhorn Museum &amp; Sculpture Garden  </v>
      </c>
      <c r="E22" s="2">
        <f>+'[1]Detail'!P78</f>
        <v>49</v>
      </c>
      <c r="F22" s="2">
        <f>+'[1]Detail'!Q78</f>
        <v>4099</v>
      </c>
      <c r="H22" s="2">
        <f>+'[1]Detail'!S78</f>
        <v>0</v>
      </c>
      <c r="I22" s="2">
        <f>+'[1]Detail'!T78</f>
        <v>-60</v>
      </c>
      <c r="J22" s="3" t="s">
        <v>13</v>
      </c>
      <c r="K22" s="2">
        <f t="shared" si="1"/>
        <v>49</v>
      </c>
      <c r="L22" s="2">
        <f t="shared" si="1"/>
        <v>4039</v>
      </c>
    </row>
    <row r="23" spans="1:12" ht="15">
      <c r="A23" s="1" t="str">
        <f>+'[1]Detail'!D81</f>
        <v>National Museum of African Art  </v>
      </c>
      <c r="E23" s="2">
        <f>+'[1]Detail'!P81</f>
        <v>48</v>
      </c>
      <c r="F23" s="2">
        <f>+'[1]Detail'!Q81</f>
        <v>4510</v>
      </c>
      <c r="H23" s="2">
        <f>+'[1]Detail'!S81</f>
        <v>0</v>
      </c>
      <c r="I23" s="2">
        <f>+'[1]Detail'!T81</f>
        <v>-293</v>
      </c>
      <c r="J23" s="3" t="s">
        <v>14</v>
      </c>
      <c r="K23" s="2">
        <f t="shared" si="1"/>
        <v>48</v>
      </c>
      <c r="L23" s="2">
        <f t="shared" si="1"/>
        <v>4217</v>
      </c>
    </row>
    <row r="24" spans="1:12" ht="15">
      <c r="A24" s="1" t="str">
        <f>+'[1]Detail'!D84</f>
        <v>National Portrait Gallery  </v>
      </c>
      <c r="E24" s="2">
        <f>+'[1]Detail'!P84</f>
        <v>64</v>
      </c>
      <c r="F24" s="2">
        <f>+'[1]Detail'!Q84</f>
        <v>4925</v>
      </c>
      <c r="H24" s="2">
        <f>+'[1]Detail'!S84</f>
        <v>0</v>
      </c>
      <c r="I24" s="2">
        <f>+'[1]Detail'!T84</f>
        <v>88</v>
      </c>
      <c r="J24" s="3" t="s">
        <v>15</v>
      </c>
      <c r="K24" s="2">
        <f t="shared" si="1"/>
        <v>64</v>
      </c>
      <c r="L24" s="2">
        <f t="shared" si="1"/>
        <v>5013</v>
      </c>
    </row>
    <row r="25" spans="1:12" ht="15">
      <c r="A25" s="1" t="str">
        <f>+'[1]Detail'!D88</f>
        <v>Smithsonian American Art Museum</v>
      </c>
      <c r="E25" s="2">
        <f>+'[1]Detail'!P88</f>
        <v>97</v>
      </c>
      <c r="F25" s="2">
        <f>+'[1]Detail'!Q88</f>
        <v>7644</v>
      </c>
      <c r="H25" s="2">
        <f>+'[1]Detail'!S88</f>
        <v>0</v>
      </c>
      <c r="I25" s="2">
        <f>+'[1]Detail'!T88</f>
        <v>0</v>
      </c>
      <c r="K25" s="2">
        <f t="shared" si="1"/>
        <v>97</v>
      </c>
      <c r="L25" s="2">
        <f t="shared" si="1"/>
        <v>7644</v>
      </c>
    </row>
    <row r="26" spans="1:12" ht="15">
      <c r="A26" s="14" t="str">
        <f>+'[1]Detail'!D94</f>
        <v>Science Museums and Research Centers</v>
      </c>
      <c r="E26" s="2"/>
      <c r="F26" s="2"/>
      <c r="H26" s="2"/>
      <c r="I26" s="2"/>
      <c r="K26" s="2"/>
      <c r="L26" s="2"/>
    </row>
    <row r="27" spans="1:12" ht="15">
      <c r="A27" s="1" t="str">
        <f>+'[1]Detail'!D95</f>
        <v>National Air and Space Museum</v>
      </c>
      <c r="E27" s="2">
        <f>+'[1]Detail'!P95</f>
        <v>174</v>
      </c>
      <c r="F27" s="2">
        <f>+'[1]Detail'!Q95</f>
        <v>21233</v>
      </c>
      <c r="H27" s="2">
        <f>+'[1]Detail'!S95</f>
        <v>0</v>
      </c>
      <c r="I27" s="2">
        <f>+'[1]Detail'!T95</f>
        <v>0</v>
      </c>
      <c r="K27" s="2">
        <f aca="true" t="shared" si="2" ref="K27:L33">+E27+H27</f>
        <v>174</v>
      </c>
      <c r="L27" s="2">
        <f t="shared" si="2"/>
        <v>21233</v>
      </c>
    </row>
    <row r="28" spans="1:12" ht="15">
      <c r="A28" s="1" t="str">
        <f>+'[1]Detail'!D96</f>
        <v>National Museum of Natural History  </v>
      </c>
      <c r="E28" s="2">
        <f>+'[1]Detail'!P96</f>
        <v>436</v>
      </c>
      <c r="F28" s="2">
        <f>+'[1]Detail'!Q96</f>
        <v>42786</v>
      </c>
      <c r="H28" s="2">
        <f>+'[1]Detail'!S96</f>
        <v>-1</v>
      </c>
      <c r="I28" s="2">
        <f>+'[1]Detail'!T96</f>
        <v>-132</v>
      </c>
      <c r="J28" s="3" t="s">
        <v>16</v>
      </c>
      <c r="K28" s="2">
        <f t="shared" si="2"/>
        <v>435</v>
      </c>
      <c r="L28" s="2">
        <f t="shared" si="2"/>
        <v>42654</v>
      </c>
    </row>
    <row r="29" spans="1:12" ht="15">
      <c r="A29" s="1" t="str">
        <f>+'[1]Detail'!D102</f>
        <v>National Zoological Park  </v>
      </c>
      <c r="E29" s="2">
        <f>+'[1]Detail'!P102</f>
        <v>245</v>
      </c>
      <c r="F29" s="2">
        <f>+'[1]Detail'!Q102</f>
        <v>18492</v>
      </c>
      <c r="H29" s="2">
        <f>+'[1]Detail'!S102</f>
        <v>-49</v>
      </c>
      <c r="I29" s="2">
        <f>+'[1]Detail'!T102</f>
        <v>-1891</v>
      </c>
      <c r="J29" s="3" t="s">
        <v>17</v>
      </c>
      <c r="K29" s="2">
        <f t="shared" si="2"/>
        <v>196</v>
      </c>
      <c r="L29" s="2">
        <f t="shared" si="2"/>
        <v>16601</v>
      </c>
    </row>
    <row r="30" spans="1:12" ht="15">
      <c r="A30" s="1" t="str">
        <f>+'[1]Detail'!D109</f>
        <v>Smithsonian Astrophysical Observatory</v>
      </c>
      <c r="E30" s="2">
        <f>+'[1]Detail'!P109</f>
        <v>124</v>
      </c>
      <c r="F30" s="2">
        <f>+'[1]Detail'!Q109</f>
        <v>21532</v>
      </c>
      <c r="H30" s="2">
        <f>+'[1]Detail'!S109</f>
        <v>0</v>
      </c>
      <c r="I30" s="2">
        <f>+'[1]Detail'!T109</f>
        <v>0</v>
      </c>
      <c r="K30" s="2">
        <f t="shared" si="2"/>
        <v>124</v>
      </c>
      <c r="L30" s="2">
        <f t="shared" si="2"/>
        <v>21532</v>
      </c>
    </row>
    <row r="31" spans="1:12" ht="15">
      <c r="A31" s="1" t="str">
        <f>+'[1]Detail'!D110</f>
        <v>Smithsonian Center for Materials Research and Education</v>
      </c>
      <c r="E31" s="2">
        <f>+'[1]Detail'!P110</f>
        <v>29</v>
      </c>
      <c r="F31" s="2">
        <f>+'[1]Detail'!Q110</f>
        <v>3498</v>
      </c>
      <c r="H31" s="2">
        <f>+'[1]Detail'!S110</f>
        <v>0</v>
      </c>
      <c r="I31" s="2">
        <f>+'[1]Detail'!T110</f>
        <v>0</v>
      </c>
      <c r="K31" s="2">
        <f t="shared" si="2"/>
        <v>29</v>
      </c>
      <c r="L31" s="2">
        <f t="shared" si="2"/>
        <v>3498</v>
      </c>
    </row>
    <row r="32" spans="1:12" ht="15">
      <c r="A32" s="1" t="str">
        <f>+'[1]Detail'!D111</f>
        <v>Smithsonian Environmental Research Center  </v>
      </c>
      <c r="E32" s="2">
        <f>+'[1]Detail'!P111</f>
        <v>34</v>
      </c>
      <c r="F32" s="2">
        <f>+'[1]Detail'!Q111</f>
        <v>2875</v>
      </c>
      <c r="H32" s="2">
        <f>+'[1]Detail'!S111</f>
        <v>1</v>
      </c>
      <c r="I32" s="2">
        <f>+'[1]Detail'!T111</f>
        <v>164</v>
      </c>
      <c r="J32" s="3" t="s">
        <v>18</v>
      </c>
      <c r="K32" s="2">
        <f t="shared" si="2"/>
        <v>35</v>
      </c>
      <c r="L32" s="2">
        <f t="shared" si="2"/>
        <v>3039</v>
      </c>
    </row>
    <row r="33" spans="1:12" ht="15">
      <c r="A33" s="1" t="str">
        <f>+'[1]Detail'!D114</f>
        <v>Smithsonian Tropical Research Institute</v>
      </c>
      <c r="E33" s="2">
        <f>+'[1]Detail'!P114</f>
        <v>242</v>
      </c>
      <c r="F33" s="2">
        <f>+'[1]Detail'!Q114</f>
        <v>11141</v>
      </c>
      <c r="H33" s="2">
        <f>+'[1]Detail'!S114</f>
        <v>0</v>
      </c>
      <c r="I33" s="2">
        <f>+'[1]Detail'!T114</f>
        <v>0</v>
      </c>
      <c r="K33" s="2">
        <f t="shared" si="2"/>
        <v>242</v>
      </c>
      <c r="L33" s="2">
        <f t="shared" si="2"/>
        <v>11141</v>
      </c>
    </row>
    <row r="34" spans="5:12" ht="15">
      <c r="E34" s="2"/>
      <c r="F34" s="2"/>
      <c r="H34" s="2"/>
      <c r="I34" s="2"/>
      <c r="K34" s="2"/>
      <c r="L34" s="2"/>
    </row>
    <row r="35" spans="1:12" ht="15.75">
      <c r="A35" s="15" t="str">
        <f>+'[1]Detail'!D121</f>
        <v>Total Museums and Research Centers</v>
      </c>
      <c r="E35" s="16">
        <f>SUM(E13:E34)</f>
        <v>2305</v>
      </c>
      <c r="F35" s="16">
        <f>SUM(F13:F34)</f>
        <v>215497</v>
      </c>
      <c r="H35" s="16">
        <f>SUM(H13:H34)</f>
        <v>-49</v>
      </c>
      <c r="I35" s="16">
        <f>SUM(I13:I34)</f>
        <v>-1960</v>
      </c>
      <c r="K35" s="16">
        <f>SUM(K13:K34)</f>
        <v>2256</v>
      </c>
      <c r="L35" s="16">
        <f>SUM(L13:L34)</f>
        <v>213537</v>
      </c>
    </row>
    <row r="36" spans="5:12" ht="15">
      <c r="E36" s="2"/>
      <c r="F36" s="2"/>
      <c r="H36" s="2"/>
      <c r="I36" s="2"/>
      <c r="K36" s="2"/>
      <c r="L36" s="2"/>
    </row>
    <row r="37" spans="1:12" ht="15.75" customHeight="1">
      <c r="A37" s="13" t="str">
        <f>+'[1]Detail'!D123</f>
        <v>PROGRAM SUPPORT AND OUTREACH</v>
      </c>
      <c r="E37" s="2"/>
      <c r="F37" s="2"/>
      <c r="H37" s="2"/>
      <c r="I37" s="2"/>
      <c r="K37" s="2"/>
      <c r="L37" s="2"/>
    </row>
    <row r="38" spans="1:12" ht="15">
      <c r="A38" s="2" t="str">
        <f>+'[1]Detail'!D124</f>
        <v>Outreach</v>
      </c>
      <c r="B38" s="3"/>
      <c r="E38" s="2">
        <f>+'[1]Detail'!P124</f>
        <v>89</v>
      </c>
      <c r="F38" s="2">
        <f>+'[1]Detail'!Q124</f>
        <v>9278</v>
      </c>
      <c r="H38" s="2">
        <f>+'[1]Detail'!S124</f>
        <v>0</v>
      </c>
      <c r="I38" s="2">
        <f>+'[1]Detail'!T124</f>
        <v>0</v>
      </c>
      <c r="K38" s="2">
        <f aca="true" t="shared" si="3" ref="K38:L45">+E38+H38</f>
        <v>89</v>
      </c>
      <c r="L38" s="2">
        <f t="shared" si="3"/>
        <v>9278</v>
      </c>
    </row>
    <row r="39" spans="1:12" ht="15">
      <c r="A39" s="2" t="str">
        <f>+'[1]Detail'!D134</f>
        <v>Communications</v>
      </c>
      <c r="C39" s="3"/>
      <c r="D39" s="17"/>
      <c r="E39" s="2">
        <f>+'[1]Detail'!P134</f>
        <v>15</v>
      </c>
      <c r="F39" s="2">
        <f>+'[1]Detail'!Q134</f>
        <v>1370</v>
      </c>
      <c r="H39" s="2">
        <f>+'[1]Detail'!S134</f>
        <v>0</v>
      </c>
      <c r="I39" s="2">
        <f>+'[1]Detail'!T134</f>
        <v>84</v>
      </c>
      <c r="J39" s="3" t="s">
        <v>19</v>
      </c>
      <c r="K39" s="2">
        <f t="shared" si="3"/>
        <v>15</v>
      </c>
      <c r="L39" s="2">
        <f t="shared" si="3"/>
        <v>1454</v>
      </c>
    </row>
    <row r="40" spans="1:12" ht="15">
      <c r="A40" s="2" t="str">
        <f>+'[1]Detail'!D137</f>
        <v>Institution-wide Programs</v>
      </c>
      <c r="E40" s="2">
        <f>+'[1]Detail'!P137</f>
        <v>0</v>
      </c>
      <c r="F40" s="2">
        <f>+'[1]Detail'!Q137</f>
        <v>6118</v>
      </c>
      <c r="H40" s="2">
        <f>+'[1]Detail'!S137</f>
        <v>0</v>
      </c>
      <c r="I40" s="2">
        <f>+'[1]Detail'!T137</f>
        <v>0</v>
      </c>
      <c r="K40" s="2">
        <f t="shared" si="3"/>
        <v>0</v>
      </c>
      <c r="L40" s="2">
        <f t="shared" si="3"/>
        <v>6118</v>
      </c>
    </row>
    <row r="41" spans="1:12" ht="15">
      <c r="A41" s="2" t="str">
        <f>+'[1]Detail'!D144</f>
        <v>Office of Exhibits Central</v>
      </c>
      <c r="E41" s="2">
        <f>+'[1]Detail'!P144</f>
        <v>35</v>
      </c>
      <c r="F41" s="2">
        <f>+'[1]Detail'!Q144</f>
        <v>2626</v>
      </c>
      <c r="H41" s="2">
        <f>+'[1]Detail'!S144</f>
        <v>0</v>
      </c>
      <c r="I41" s="2">
        <f>+'[1]Detail'!T144</f>
        <v>0</v>
      </c>
      <c r="K41" s="2">
        <f t="shared" si="3"/>
        <v>35</v>
      </c>
      <c r="L41" s="2">
        <f t="shared" si="3"/>
        <v>2626</v>
      </c>
    </row>
    <row r="42" spans="1:12" ht="15">
      <c r="A42" s="2" t="s">
        <v>20</v>
      </c>
      <c r="E42" s="2">
        <f>+'[1]Detail'!P145</f>
        <v>0</v>
      </c>
      <c r="F42" s="2">
        <f>+'[1]Detail'!Q145</f>
        <v>4939</v>
      </c>
      <c r="H42" s="2">
        <f>+'[1]Detail'!S145</f>
        <v>0</v>
      </c>
      <c r="I42" s="2">
        <f>+'[1]Detail'!T145</f>
        <v>0</v>
      </c>
      <c r="K42" s="2">
        <f t="shared" si="3"/>
        <v>0</v>
      </c>
      <c r="L42" s="2">
        <f t="shared" si="3"/>
        <v>4939</v>
      </c>
    </row>
    <row r="43" spans="1:12" ht="15">
      <c r="A43" s="2" t="str">
        <f>+'[1]Detail'!D146</f>
        <v>Museum Support Center</v>
      </c>
      <c r="E43" s="2">
        <f>+'[1]Detail'!P146</f>
        <v>28</v>
      </c>
      <c r="F43" s="2">
        <f>+'[1]Detail'!Q146</f>
        <v>1657</v>
      </c>
      <c r="H43" s="2">
        <f>+'[1]Detail'!S146</f>
        <v>0</v>
      </c>
      <c r="I43" s="2">
        <f>+'[1]Detail'!T146</f>
        <v>0</v>
      </c>
      <c r="K43" s="2">
        <f t="shared" si="3"/>
        <v>28</v>
      </c>
      <c r="L43" s="2">
        <f t="shared" si="3"/>
        <v>1657</v>
      </c>
    </row>
    <row r="44" spans="1:12" ht="15">
      <c r="A44" s="2" t="str">
        <f>+'[1]Detail'!D150</f>
        <v>Smithsonian Institution Archives</v>
      </c>
      <c r="E44" s="2">
        <f>+'[1]Detail'!P150</f>
        <v>23</v>
      </c>
      <c r="F44" s="2">
        <f>+'[1]Detail'!Q150</f>
        <v>1643</v>
      </c>
      <c r="H44" s="2">
        <f>+'[1]Detail'!S150</f>
        <v>0</v>
      </c>
      <c r="I44" s="2">
        <f>+'[1]Detail'!T150</f>
        <v>0</v>
      </c>
      <c r="K44" s="2">
        <f t="shared" si="3"/>
        <v>23</v>
      </c>
      <c r="L44" s="2">
        <f t="shared" si="3"/>
        <v>1643</v>
      </c>
    </row>
    <row r="45" spans="1:12" ht="15">
      <c r="A45" s="2" t="str">
        <f>+'[1]Detail'!D151</f>
        <v>Smithsonian Institution Libraries</v>
      </c>
      <c r="E45" s="2">
        <f>+'[1]Detail'!P151</f>
        <v>111</v>
      </c>
      <c r="F45" s="2">
        <f>+'[1]Detail'!Q151</f>
        <v>8704</v>
      </c>
      <c r="H45" s="2">
        <f>+'[1]Detail'!S151</f>
        <v>0</v>
      </c>
      <c r="I45" s="2">
        <f>+'[1]Detail'!T151</f>
        <v>0</v>
      </c>
      <c r="K45" s="2">
        <f t="shared" si="3"/>
        <v>111</v>
      </c>
      <c r="L45" s="2">
        <f t="shared" si="3"/>
        <v>8704</v>
      </c>
    </row>
    <row r="46" spans="5:12" ht="15">
      <c r="E46" s="2"/>
      <c r="F46" s="2"/>
      <c r="H46" s="2"/>
      <c r="I46" s="2"/>
      <c r="K46" s="2"/>
      <c r="L46" s="2"/>
    </row>
    <row r="47" spans="1:12" ht="15.75">
      <c r="A47" s="15" t="str">
        <f>+'[1]Detail'!D153</f>
        <v>Total Program Support and Outreach</v>
      </c>
      <c r="E47" s="16">
        <f>SUM(E38:E46)</f>
        <v>301</v>
      </c>
      <c r="F47" s="16">
        <f>SUM(F38:F46)</f>
        <v>36335</v>
      </c>
      <c r="H47" s="16">
        <f>SUM(H38:H46)</f>
        <v>0</v>
      </c>
      <c r="I47" s="16">
        <f>SUM(I38:I46)</f>
        <v>84</v>
      </c>
      <c r="K47" s="16">
        <f>SUM(K38:K46)</f>
        <v>301</v>
      </c>
      <c r="L47" s="16">
        <f>SUM(L38:L46)</f>
        <v>36419</v>
      </c>
    </row>
    <row r="48" spans="1:12" ht="15">
      <c r="A48" s="4"/>
      <c r="B48" s="4"/>
      <c r="C48" s="4"/>
      <c r="D48" s="4"/>
      <c r="E48" s="18"/>
      <c r="F48" s="18"/>
      <c r="H48" s="18"/>
      <c r="I48" s="18"/>
      <c r="K48" s="2"/>
      <c r="L48" s="18"/>
    </row>
    <row r="49" spans="1:12" s="4" customFormat="1" ht="15.75">
      <c r="A49" s="19" t="str">
        <f>+'[1]Detail'!D199</f>
        <v>TOTAL ADMINISTRATION</v>
      </c>
      <c r="E49" s="18">
        <f>+'[1]Detail'!P199</f>
        <v>340</v>
      </c>
      <c r="F49" s="18">
        <f>+'[1]Detail'!Q199</f>
        <v>63890</v>
      </c>
      <c r="G49" s="5"/>
      <c r="H49" s="18">
        <f>+'[1]Detail'!S199</f>
        <v>4</v>
      </c>
      <c r="I49" s="18">
        <f>+'[1]Detail'!T199</f>
        <v>647</v>
      </c>
      <c r="J49" s="3" t="s">
        <v>21</v>
      </c>
      <c r="K49" s="18">
        <f>+E49+H49</f>
        <v>344</v>
      </c>
      <c r="L49" s="18">
        <f>+F49+I49</f>
        <v>64537</v>
      </c>
    </row>
    <row r="50" spans="1:12" ht="15.75">
      <c r="A50" s="19"/>
      <c r="E50" s="18"/>
      <c r="F50" s="18"/>
      <c r="H50" s="18"/>
      <c r="I50" s="18"/>
      <c r="J50" s="3" t="s">
        <v>22</v>
      </c>
      <c r="K50" s="18"/>
      <c r="L50" s="18"/>
    </row>
    <row r="51" spans="1:12" ht="15.75">
      <c r="A51" s="13" t="str">
        <f>+'[1]Detail'!D201</f>
        <v>FACILITIES SERVICES</v>
      </c>
      <c r="E51" s="2"/>
      <c r="F51" s="2"/>
      <c r="H51" s="2"/>
      <c r="I51" s="2"/>
      <c r="K51" s="2"/>
      <c r="L51" s="2"/>
    </row>
    <row r="52" spans="1:12" ht="15">
      <c r="A52" s="1" t="str">
        <f>+'[1]Detail'!D202</f>
        <v>Facilities Maintenance</v>
      </c>
      <c r="E52" s="2">
        <f>+'[1]Detail'!P202</f>
        <v>359</v>
      </c>
      <c r="F52" s="2">
        <f>+'[1]Detail'!Q202</f>
        <v>40115</v>
      </c>
      <c r="H52" s="2">
        <f>+'[1]Detail'!S202</f>
        <v>0</v>
      </c>
      <c r="I52" s="2">
        <f>+'[1]Detail'!T202</f>
        <v>-510</v>
      </c>
      <c r="K52" s="2">
        <f>+E52+H52</f>
        <v>359</v>
      </c>
      <c r="L52" s="2">
        <f>+F52+I52</f>
        <v>39605</v>
      </c>
    </row>
    <row r="53" spans="1:12" ht="15">
      <c r="A53" s="1" t="str">
        <f>+'[1]Detail'!D203</f>
        <v>Facilities Operations, Security and Support</v>
      </c>
      <c r="E53" s="2">
        <f>+'[1]Detail'!P203</f>
        <v>1708</v>
      </c>
      <c r="F53" s="2">
        <f>+'[1]Detail'!Q203</f>
        <v>140074</v>
      </c>
      <c r="H53" s="2">
        <f>+'[1]Detail'!S203</f>
        <v>45</v>
      </c>
      <c r="I53" s="2">
        <f>+'[1]Detail'!T203</f>
        <v>1739</v>
      </c>
      <c r="J53" s="3" t="s">
        <v>23</v>
      </c>
      <c r="K53" s="2">
        <f>+E53+H53</f>
        <v>1753</v>
      </c>
      <c r="L53" s="2">
        <f>+F53+I53</f>
        <v>141813</v>
      </c>
    </row>
    <row r="54" spans="5:12" s="3" customFormat="1" ht="15">
      <c r="E54" s="2"/>
      <c r="F54" s="2"/>
      <c r="H54" s="2"/>
      <c r="I54" s="2"/>
      <c r="J54" s="20">
        <v>14</v>
      </c>
      <c r="K54" s="2"/>
      <c r="L54" s="2"/>
    </row>
    <row r="55" spans="1:12" ht="15.75">
      <c r="A55" s="13" t="str">
        <f>+'[1]Detail'!D211</f>
        <v>Total Facilities Services</v>
      </c>
      <c r="E55" s="16">
        <f>SUM(E52:E54)</f>
        <v>2067</v>
      </c>
      <c r="F55" s="16">
        <f>SUM(F52:F54)</f>
        <v>180189</v>
      </c>
      <c r="H55" s="16">
        <f>SUM(H52:H54)</f>
        <v>45</v>
      </c>
      <c r="I55" s="16">
        <f>SUM(I52:I54)</f>
        <v>1229</v>
      </c>
      <c r="J55" s="5"/>
      <c r="K55" s="16">
        <f>SUM(K52:K54)</f>
        <v>2112</v>
      </c>
      <c r="L55" s="16">
        <f>SUM(L52:L54)</f>
        <v>181418</v>
      </c>
    </row>
    <row r="56" spans="1:12" ht="15.75">
      <c r="A56" s="13"/>
      <c r="E56" s="18"/>
      <c r="F56" s="18"/>
      <c r="H56" s="18"/>
      <c r="I56" s="18"/>
      <c r="J56" s="5"/>
      <c r="K56" s="18"/>
      <c r="L56" s="18"/>
    </row>
    <row r="57" spans="1:12" ht="15.75">
      <c r="A57" s="13" t="s">
        <v>24</v>
      </c>
      <c r="E57" s="18">
        <f>+'[1]Detail'!P217</f>
        <v>0</v>
      </c>
      <c r="F57" s="18">
        <f>+'[1]Detail'!Q217</f>
        <v>-7259</v>
      </c>
      <c r="H57" s="18">
        <f>+'[1]Detail'!S216+'[1]Detail'!S217</f>
        <v>0</v>
      </c>
      <c r="I57" s="18">
        <f>+'[1]Detail'!T216+'[1]Detail'!T217</f>
        <v>0</v>
      </c>
      <c r="K57" s="18">
        <f>+E57+H57</f>
        <v>0</v>
      </c>
      <c r="L57" s="18">
        <f>+F57+I57</f>
        <v>-7259</v>
      </c>
    </row>
    <row r="58" spans="1:12" ht="15.75">
      <c r="A58" s="13"/>
      <c r="E58" s="18"/>
      <c r="F58" s="18"/>
      <c r="H58" s="18"/>
      <c r="I58" s="18"/>
      <c r="J58" s="5"/>
      <c r="K58" s="18"/>
      <c r="L58" s="18"/>
    </row>
    <row r="59" spans="1:12" ht="16.5" thickBot="1">
      <c r="A59" s="13" t="str">
        <f>+'[1]Detail'!D219</f>
        <v>GRAND TOTAL, SMITHSONIAN INSTITUTION</v>
      </c>
      <c r="E59" s="21">
        <f>+E35+E47+E49+E55+E57</f>
        <v>5013</v>
      </c>
      <c r="F59" s="21">
        <f>+F35+F47+F49+F55+F57</f>
        <v>488652</v>
      </c>
      <c r="G59" s="22"/>
      <c r="H59" s="21">
        <f>+H35+H47+H49+H55+H57</f>
        <v>0</v>
      </c>
      <c r="I59" s="21">
        <f>+I35+I47+I49+I55+I57</f>
        <v>0</v>
      </c>
      <c r="J59" s="22"/>
      <c r="K59" s="21">
        <f>+K35+K47+K49+K55+K57</f>
        <v>5013</v>
      </c>
      <c r="L59" s="21">
        <f>+L35+L47+L49+L55+L57</f>
        <v>488652</v>
      </c>
    </row>
    <row r="60" ht="16.5" thickTop="1">
      <c r="A60" s="13"/>
    </row>
  </sheetData>
  <mergeCells count="10">
    <mergeCell ref="A1:L1"/>
    <mergeCell ref="A2:L2"/>
    <mergeCell ref="E8:F8"/>
    <mergeCell ref="H7:I7"/>
    <mergeCell ref="H8:I8"/>
    <mergeCell ref="K8:L8"/>
    <mergeCell ref="E6:F6"/>
    <mergeCell ref="E7:F7"/>
    <mergeCell ref="K6:L6"/>
    <mergeCell ref="K7:L7"/>
  </mergeCells>
  <printOptions horizontalCentered="1"/>
  <pageMargins left="0.35" right="0.35" top="0.9" bottom="0.9" header="0.5" footer="0.5"/>
  <pageSetup horizontalDpi="600" verticalDpi="600" orientation="landscape" scale="80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75" zoomScaleNormal="75" workbookViewId="0" topLeftCell="A1">
      <selection activeCell="I21" sqref="I21"/>
    </sheetView>
  </sheetViews>
  <sheetFormatPr defaultColWidth="8.88671875" defaultRowHeight="15"/>
  <cols>
    <col min="1" max="1" width="4.5546875" style="33" customWidth="1"/>
    <col min="2" max="13" width="7.4453125" style="28" customWidth="1"/>
    <col min="14" max="14" width="21.77734375" style="28" customWidth="1"/>
    <col min="15" max="16384" width="7.4453125" style="28" customWidth="1"/>
  </cols>
  <sheetData>
    <row r="1" spans="1:11" s="24" customFormat="1" ht="18">
      <c r="A1" s="23" t="s">
        <v>25</v>
      </c>
      <c r="D1" s="25"/>
      <c r="E1" s="26"/>
      <c r="F1" s="25"/>
      <c r="G1" s="26"/>
      <c r="H1" s="25"/>
      <c r="I1" s="26"/>
      <c r="J1" s="25"/>
      <c r="K1" s="26"/>
    </row>
    <row r="2" spans="1:11" ht="15.75">
      <c r="A2" s="27" t="s">
        <v>26</v>
      </c>
      <c r="D2" s="29"/>
      <c r="E2" s="30"/>
      <c r="F2" s="29"/>
      <c r="G2" s="30"/>
      <c r="H2" s="29"/>
      <c r="I2" s="30"/>
      <c r="J2" s="29"/>
      <c r="K2" s="30"/>
    </row>
    <row r="3" spans="1:11" ht="15">
      <c r="A3" s="31"/>
      <c r="D3" s="29"/>
      <c r="E3" s="30"/>
      <c r="F3" s="29"/>
      <c r="G3" s="30"/>
      <c r="H3" s="29"/>
      <c r="I3" s="30"/>
      <c r="J3" s="29"/>
      <c r="K3" s="30"/>
    </row>
    <row r="4" spans="1:2" ht="15">
      <c r="A4" s="32" t="s">
        <v>12</v>
      </c>
      <c r="B4" s="28" t="s">
        <v>27</v>
      </c>
    </row>
    <row r="5" spans="1:2" ht="15">
      <c r="A5" s="32"/>
      <c r="B5" s="28" t="s">
        <v>28</v>
      </c>
    </row>
    <row r="6" spans="1:2" ht="15">
      <c r="A6" s="32" t="s">
        <v>13</v>
      </c>
      <c r="B6" s="28" t="s">
        <v>29</v>
      </c>
    </row>
    <row r="7" spans="1:2" ht="15">
      <c r="A7" s="32" t="s">
        <v>14</v>
      </c>
      <c r="B7" s="28" t="s">
        <v>30</v>
      </c>
    </row>
    <row r="8" spans="1:2" ht="15">
      <c r="A8" s="32" t="s">
        <v>15</v>
      </c>
      <c r="B8" s="28" t="s">
        <v>31</v>
      </c>
    </row>
    <row r="9" spans="1:2" ht="15">
      <c r="A9" s="32" t="s">
        <v>18</v>
      </c>
      <c r="B9" s="28" t="s">
        <v>32</v>
      </c>
    </row>
    <row r="10" spans="1:2" ht="15">
      <c r="A10" s="32"/>
      <c r="B10" s="28" t="s">
        <v>33</v>
      </c>
    </row>
    <row r="11" spans="1:2" ht="15">
      <c r="A11" s="32" t="s">
        <v>34</v>
      </c>
      <c r="B11" s="28" t="s">
        <v>35</v>
      </c>
    </row>
    <row r="12" spans="1:2" ht="15">
      <c r="A12" s="32" t="s">
        <v>36</v>
      </c>
      <c r="B12" s="28" t="s">
        <v>37</v>
      </c>
    </row>
    <row r="13" spans="1:2" ht="15">
      <c r="A13" s="32" t="s">
        <v>38</v>
      </c>
      <c r="B13" s="28" t="s">
        <v>39</v>
      </c>
    </row>
    <row r="14" spans="1:2" ht="15">
      <c r="A14" s="32" t="s">
        <v>40</v>
      </c>
      <c r="B14" s="28" t="s">
        <v>41</v>
      </c>
    </row>
    <row r="15" spans="1:2" ht="15">
      <c r="A15" s="32"/>
      <c r="B15" s="28" t="s">
        <v>51</v>
      </c>
    </row>
    <row r="16" spans="1:2" ht="15">
      <c r="A16" s="32" t="s">
        <v>19</v>
      </c>
      <c r="B16" s="28" t="s">
        <v>42</v>
      </c>
    </row>
    <row r="17" spans="1:2" ht="15">
      <c r="A17" s="32" t="s">
        <v>43</v>
      </c>
      <c r="B17" s="28" t="s">
        <v>44</v>
      </c>
    </row>
    <row r="18" spans="1:2" ht="15">
      <c r="A18" s="32" t="s">
        <v>45</v>
      </c>
      <c r="B18" s="28" t="s">
        <v>46</v>
      </c>
    </row>
    <row r="19" spans="1:2" ht="15">
      <c r="A19" s="32" t="s">
        <v>47</v>
      </c>
      <c r="B19" s="28" t="s">
        <v>48</v>
      </c>
    </row>
    <row r="20" spans="1:2" ht="15">
      <c r="A20" s="32" t="s">
        <v>49</v>
      </c>
      <c r="B20" s="28" t="s">
        <v>50</v>
      </c>
    </row>
    <row r="21" ht="15">
      <c r="A21" s="32"/>
    </row>
    <row r="22" ht="15">
      <c r="A22" s="32"/>
    </row>
    <row r="23" ht="15">
      <c r="A23" s="32"/>
    </row>
    <row r="30" spans="9:11" ht="15.75">
      <c r="I30" s="34"/>
      <c r="K30" s="34"/>
    </row>
    <row r="31" spans="3:6" ht="15.75">
      <c r="C31" s="34"/>
      <c r="F31" s="34"/>
    </row>
  </sheetData>
  <printOptions/>
  <pageMargins left="0.9" right="0.15" top="1" bottom="1" header="0.5" footer="0.5"/>
  <pageSetup horizontalDpi="600" verticalDpi="600" orientation="landscape" scale="80" r:id="rId1"/>
  <rowBreaks count="1" manualBreakCount="1">
    <brk id="6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Smithsonian Institution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LaJaniese</dc:creator>
  <cp:keywords/>
  <dc:description/>
  <cp:lastModifiedBy>Staff</cp:lastModifiedBy>
  <cp:lastPrinted>2004-01-29T14:33:43Z</cp:lastPrinted>
  <dcterms:created xsi:type="dcterms:W3CDTF">2004-01-16T20:50:29Z</dcterms:created>
  <dcterms:modified xsi:type="dcterms:W3CDTF">2004-02-24T15:28:04Z</dcterms:modified>
  <cp:category/>
  <cp:version/>
  <cp:contentType/>
  <cp:contentStatus/>
</cp:coreProperties>
</file>